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 Moez\Desktop\for channel\"/>
    </mc:Choice>
  </mc:AlternateContent>
  <bookViews>
    <workbookView xWindow="0" yWindow="0" windowWidth="8295" windowHeight="40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I5" i="1" l="1"/>
  <c r="J5" i="1"/>
  <c r="J4" i="1"/>
  <c r="J3" i="1"/>
  <c r="H5" i="1"/>
  <c r="H4" i="1"/>
  <c r="H3" i="1"/>
  <c r="I4" i="1"/>
  <c r="I3" i="1"/>
  <c r="K5" i="1" l="1"/>
  <c r="K3" i="1"/>
  <c r="K4" i="1"/>
  <c r="H6" i="1"/>
  <c r="F3" i="1"/>
  <c r="K6" i="1" l="1"/>
  <c r="L6" i="1" s="1"/>
  <c r="D10" i="1"/>
  <c r="M5" i="1" l="1"/>
  <c r="M4" i="1"/>
  <c r="M3" i="1"/>
  <c r="D12" i="1"/>
  <c r="D15" i="1" s="1"/>
  <c r="E20" i="1" l="1"/>
  <c r="E24" i="1"/>
  <c r="E28" i="1"/>
  <c r="D21" i="1"/>
  <c r="D25" i="1"/>
  <c r="D29" i="1"/>
  <c r="E21" i="1"/>
  <c r="E25" i="1"/>
  <c r="E29" i="1"/>
  <c r="D22" i="1"/>
  <c r="D26" i="1"/>
  <c r="D19" i="1"/>
  <c r="E22" i="1"/>
  <c r="E26" i="1"/>
  <c r="E19" i="1"/>
  <c r="D23" i="1"/>
  <c r="D27" i="1"/>
  <c r="E23" i="1"/>
  <c r="E27" i="1"/>
  <c r="D20" i="1"/>
  <c r="D24" i="1"/>
  <c r="D28" i="1"/>
  <c r="M6" i="1"/>
  <c r="I12" i="1" s="1"/>
  <c r="I14" i="1" l="1"/>
</calcChain>
</file>

<file path=xl/sharedStrings.xml><?xml version="1.0" encoding="utf-8"?>
<sst xmlns="http://schemas.openxmlformats.org/spreadsheetml/2006/main" count="34" uniqueCount="26">
  <si>
    <t>B</t>
  </si>
  <si>
    <t>H</t>
  </si>
  <si>
    <t>SIDE</t>
  </si>
  <si>
    <t>MIDDLE</t>
  </si>
  <si>
    <t>CALC</t>
  </si>
  <si>
    <t>t=</t>
  </si>
  <si>
    <t>bw1=</t>
  </si>
  <si>
    <t>bw2=</t>
  </si>
  <si>
    <t>s=</t>
  </si>
  <si>
    <t>h=</t>
  </si>
  <si>
    <t>kg</t>
  </si>
  <si>
    <t>ارتفاع دال</t>
  </si>
  <si>
    <t>ارتفاع پاشنه</t>
  </si>
  <si>
    <t>عرض پایین تیرچه</t>
  </si>
  <si>
    <t>عرض بالای تیرچه</t>
  </si>
  <si>
    <t>وزن متر مربع سقف</t>
  </si>
  <si>
    <t>cm</t>
  </si>
  <si>
    <t>ارتفاع دال معادل(وزنی)</t>
  </si>
  <si>
    <t>ارتفاع دال معادل(ممان اینرسی)</t>
  </si>
  <si>
    <t>نسبت ارتفاع کل وافل به دال معادل</t>
  </si>
  <si>
    <t>این عدد در نتایج جدول ضرب و مقایسه شود.</t>
  </si>
  <si>
    <t>ضرایب کاهش وزن و جرم تیرها جهت مدلسازی</t>
  </si>
  <si>
    <t>تهیه و تنظیم : حسین معز</t>
  </si>
  <si>
    <t>http://t.me/hosseinmoez</t>
  </si>
  <si>
    <t>http://instagram.com/dr._h._moez</t>
  </si>
  <si>
    <t>فاصله آکس تیرچه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</si>
</sst>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2" fillId="2" borderId="0" xfId="1"/>
    <xf numFmtId="0" fontId="5" fillId="5" borderId="0" xfId="4"/>
    <xf numFmtId="2" fontId="5" fillId="6" borderId="0" xfId="5" applyNumberFormat="1"/>
    <xf numFmtId="2" fontId="4" fillId="4" borderId="1" xfId="3" applyNumberFormat="1"/>
    <xf numFmtId="2" fontId="5" fillId="6" borderId="1" xfId="5" applyNumberFormat="1" applyBorder="1"/>
    <xf numFmtId="0" fontId="3" fillId="3" borderId="0" xfId="2"/>
    <xf numFmtId="0" fontId="0" fillId="0" borderId="0" xfId="0" applyFont="1"/>
    <xf numFmtId="0" fontId="9" fillId="0" borderId="0" xfId="0" applyFont="1"/>
    <xf numFmtId="2" fontId="7" fillId="0" borderId="0" xfId="0" applyNumberFormat="1" applyFont="1"/>
    <xf numFmtId="0" fontId="1" fillId="7" borderId="2" xfId="6" applyBorder="1"/>
    <xf numFmtId="0" fontId="1" fillId="7" borderId="3" xfId="6" applyBorder="1"/>
    <xf numFmtId="0" fontId="0" fillId="7" borderId="4" xfId="6" applyFont="1" applyBorder="1"/>
    <xf numFmtId="0" fontId="11" fillId="7" borderId="5" xfId="7" applyFont="1" applyFill="1" applyBorder="1"/>
    <xf numFmtId="0" fontId="1" fillId="7" borderId="6" xfId="6" applyBorder="1"/>
    <xf numFmtId="0" fontId="11" fillId="7" borderId="6" xfId="7" applyFont="1" applyFill="1" applyBorder="1"/>
    <xf numFmtId="0" fontId="1" fillId="7" borderId="7" xfId="6" applyBorder="1"/>
  </cellXfs>
  <cellStyles count="8">
    <cellStyle name="20% - Accent4" xfId="6" builtinId="42"/>
    <cellStyle name="Accent1" xfId="4" builtinId="29"/>
    <cellStyle name="Accent2" xfId="5" builtinId="33"/>
    <cellStyle name="Calculation" xfId="3" builtinId="22"/>
    <cellStyle name="Good" xfId="1" builtinId="26"/>
    <cellStyle name="Hyperlink" xfId="7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364279</xdr:colOff>
      <xdr:row>31</xdr:row>
      <xdr:rowOff>117402</xdr:rowOff>
    </xdr:from>
    <xdr:to>
      <xdr:col>15</xdr:col>
      <xdr:colOff>405058</xdr:colOff>
      <xdr:row>46</xdr:row>
      <xdr:rowOff>74595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600" y="6022902"/>
          <a:ext cx="9089529" cy="2814693"/>
        </a:xfrm>
        <a:prstGeom prst="rect">
          <a:avLst/>
        </a:prstGeom>
      </xdr:spPr>
    </xdr:pic>
    <xdr:clientData/>
  </xdr:twoCellAnchor>
  <xdr:twoCellAnchor editAs="oneCell">
    <xdr:from>
      <xdr:col>14</xdr:col>
      <xdr:colOff>546165</xdr:colOff>
      <xdr:row>29</xdr:row>
      <xdr:rowOff>19791</xdr:rowOff>
    </xdr:from>
    <xdr:to>
      <xdr:col>21</xdr:col>
      <xdr:colOff>435429</xdr:colOff>
      <xdr:row>48</xdr:row>
      <xdr:rowOff>26039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915" y="5544291"/>
          <a:ext cx="4175514" cy="36257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330411</xdr:colOff>
          <xdr:row>1</xdr:row>
          <xdr:rowOff>179244</xdr:rowOff>
        </xdr:from>
        <xdr:to>
          <xdr:col>22</xdr:col>
          <xdr:colOff>140348</xdr:colOff>
          <xdr:row>28</xdr:row>
          <xdr:rowOff>51954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3000"/>
              </a:srgbClr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://instagram.com/dr._h._moez" TargetMode="External"/><Relationship Id="rId1" Type="http://schemas.openxmlformats.org/officeDocument/2006/relationships/hyperlink" Target="http://t.me/hosseinmoez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9"/>
  <sheetViews>
    <sheetView tabSelected="1" zoomScaleNormal="100" workbookViewId="0">
      <selection activeCell="I15" sqref="I15"/>
    </sheetView>
  </sheetViews>
  <sheetFormatPr defaultRowHeight="15" x14ac:dyDescent="0.25"/>
  <cols>
    <col min="2" max="2" width="14.5703125" customWidth="1"/>
    <col min="9" max="9" width="9.28515625" customWidth="1"/>
    <col min="10" max="10" width="10.85546875" bestFit="1" customWidth="1"/>
    <col min="22" max="22" width="10" bestFit="1" customWidth="1"/>
  </cols>
  <sheetData>
    <row r="2" spans="2:13" x14ac:dyDescent="0.25">
      <c r="H2" s="12" t="s">
        <v>4</v>
      </c>
      <c r="I2" s="12"/>
      <c r="J2" s="12"/>
      <c r="K2" s="12"/>
      <c r="L2" s="12"/>
      <c r="M2" s="12"/>
    </row>
    <row r="3" spans="2:13" x14ac:dyDescent="0.25">
      <c r="B3" s="5" t="s">
        <v>11</v>
      </c>
      <c r="C3" s="5" t="s">
        <v>5</v>
      </c>
      <c r="D3" s="6">
        <v>10</v>
      </c>
      <c r="E3" s="4" t="s">
        <v>16</v>
      </c>
      <c r="F3" s="1">
        <f>D3*100*100*2500/1000000</f>
        <v>250</v>
      </c>
      <c r="H3" s="12">
        <f>D3*D7</f>
        <v>600</v>
      </c>
      <c r="I3" s="12">
        <f>D7*D3^3/12</f>
        <v>5000</v>
      </c>
      <c r="J3" s="12">
        <f>D6+D3/2</f>
        <v>30</v>
      </c>
      <c r="K3" s="12">
        <f>H3*J3</f>
        <v>18000</v>
      </c>
      <c r="L3" s="12"/>
      <c r="M3" s="12">
        <f>I3+H3*(J3-L$6)^2</f>
        <v>25259.313367421477</v>
      </c>
    </row>
    <row r="4" spans="2:13" x14ac:dyDescent="0.25">
      <c r="B4" s="5" t="s">
        <v>13</v>
      </c>
      <c r="C4" s="5" t="s">
        <v>6</v>
      </c>
      <c r="D4" s="6">
        <v>10</v>
      </c>
      <c r="E4" s="4" t="s">
        <v>16</v>
      </c>
      <c r="F4" s="1">
        <f>(D4+D5)/2*D6*D7*2*2500/100/D7/D7-(D4*D4+D5*D5)/2*D6*2500/100/D7/D7</f>
        <v>239.93055555555554</v>
      </c>
      <c r="H4" s="12">
        <f>D5*D6</f>
        <v>400</v>
      </c>
      <c r="I4" s="12">
        <f>D5*D6^3/12</f>
        <v>20833.333333333332</v>
      </c>
      <c r="J4" s="12">
        <f>D6/2</f>
        <v>12.5</v>
      </c>
      <c r="K4" s="12">
        <f>H4*J4</f>
        <v>5000</v>
      </c>
      <c r="L4" s="12"/>
      <c r="M4" s="12">
        <f>I4+H4*(J4-L$6)^2</f>
        <v>75488.1908935963</v>
      </c>
    </row>
    <row r="5" spans="2:13" x14ac:dyDescent="0.25">
      <c r="B5" s="5" t="s">
        <v>14</v>
      </c>
      <c r="C5" s="5" t="s">
        <v>7</v>
      </c>
      <c r="D5" s="6">
        <v>16</v>
      </c>
      <c r="E5" s="4" t="s">
        <v>16</v>
      </c>
      <c r="H5" s="12">
        <f>-0.5*(D5-D4)*D6</f>
        <v>-75</v>
      </c>
      <c r="I5" s="12">
        <f>-(D5-D4)*D6^3/36</f>
        <v>-2604.1666666666665</v>
      </c>
      <c r="J5" s="12">
        <f>D6/3</f>
        <v>8.3333333333333339</v>
      </c>
      <c r="K5" s="12">
        <f>H5*J5</f>
        <v>-625</v>
      </c>
      <c r="L5" s="12"/>
      <c r="M5" s="12">
        <f>I5+H5*(J5-L$6)^2</f>
        <v>-21459.779035792551</v>
      </c>
    </row>
    <row r="6" spans="2:13" x14ac:dyDescent="0.25">
      <c r="B6" s="5" t="s">
        <v>12</v>
      </c>
      <c r="C6" s="5" t="s">
        <v>9</v>
      </c>
      <c r="D6" s="6">
        <v>25</v>
      </c>
      <c r="E6" s="4" t="s">
        <v>16</v>
      </c>
      <c r="H6" s="12">
        <f>SUM(H3:H5)</f>
        <v>925</v>
      </c>
      <c r="I6" s="12"/>
      <c r="J6" s="12"/>
      <c r="K6" s="12">
        <f>SUM(K3:K5)</f>
        <v>22375</v>
      </c>
      <c r="L6" s="12">
        <f>K6/H6</f>
        <v>24.189189189189189</v>
      </c>
      <c r="M6" s="12">
        <f>SUM(M3:M5)</f>
        <v>79287.725225225222</v>
      </c>
    </row>
    <row r="7" spans="2:13" x14ac:dyDescent="0.25">
      <c r="B7" s="5" t="s">
        <v>25</v>
      </c>
      <c r="C7" s="5" t="s">
        <v>8</v>
      </c>
      <c r="D7" s="6">
        <v>60</v>
      </c>
      <c r="E7" s="4" t="s">
        <v>16</v>
      </c>
    </row>
    <row r="10" spans="2:13" x14ac:dyDescent="0.25">
      <c r="C10" s="11" t="s">
        <v>15</v>
      </c>
      <c r="D10" s="7">
        <f>SUM(F3,F4)</f>
        <v>489.93055555555554</v>
      </c>
      <c r="E10" s="4" t="s">
        <v>10</v>
      </c>
    </row>
    <row r="11" spans="2:13" x14ac:dyDescent="0.25">
      <c r="E11" s="4"/>
    </row>
    <row r="12" spans="2:13" x14ac:dyDescent="0.25">
      <c r="C12" s="11" t="s">
        <v>17</v>
      </c>
      <c r="D12" s="9">
        <f>D10/2500*100</f>
        <v>19.597222222222221</v>
      </c>
      <c r="E12" s="4" t="s">
        <v>16</v>
      </c>
      <c r="H12" t="s">
        <v>18</v>
      </c>
      <c r="I12" s="9">
        <f>(12*M6/D7)^0.333</f>
        <v>25.042551328104643</v>
      </c>
      <c r="J12" s="4" t="s">
        <v>16</v>
      </c>
    </row>
    <row r="14" spans="2:13" x14ac:dyDescent="0.25">
      <c r="H14" t="s">
        <v>19</v>
      </c>
      <c r="I14" s="9">
        <f>(D3+D6)/I12</f>
        <v>1.3976211745134912</v>
      </c>
    </row>
    <row r="15" spans="2:13" x14ac:dyDescent="0.25">
      <c r="C15" s="2" t="s">
        <v>5</v>
      </c>
      <c r="D15" s="13">
        <f>D12</f>
        <v>19.597222222222221</v>
      </c>
      <c r="E15" s="2" t="s">
        <v>16</v>
      </c>
      <c r="I15" s="3" t="s">
        <v>20</v>
      </c>
    </row>
    <row r="17" spans="2:12" x14ac:dyDescent="0.25">
      <c r="E17" t="s">
        <v>21</v>
      </c>
    </row>
    <row r="18" spans="2:12" x14ac:dyDescent="0.25">
      <c r="B18" s="1" t="s">
        <v>0</v>
      </c>
      <c r="C18" s="10" t="s">
        <v>1</v>
      </c>
      <c r="D18" s="10" t="s">
        <v>2</v>
      </c>
      <c r="E18" s="10" t="s">
        <v>3</v>
      </c>
    </row>
    <row r="19" spans="2:12" x14ac:dyDescent="0.25">
      <c r="B19" s="1">
        <v>1</v>
      </c>
      <c r="C19" s="5">
        <v>30</v>
      </c>
      <c r="D19" s="8">
        <f>(C19-D$15/2)/C19</f>
        <v>0.67337962962962961</v>
      </c>
      <c r="E19" s="8">
        <f>(C19-D$15)/C19</f>
        <v>0.34675925925925927</v>
      </c>
    </row>
    <row r="20" spans="2:12" x14ac:dyDescent="0.25">
      <c r="B20" s="1">
        <v>1</v>
      </c>
      <c r="C20" s="5">
        <v>35</v>
      </c>
      <c r="D20" s="8">
        <f t="shared" ref="D20:D29" si="0">(C20-D$15/2)/C20</f>
        <v>0.72003968253968254</v>
      </c>
      <c r="E20" s="8">
        <f t="shared" ref="E20:E29" si="1">(C20-D$15)/C20</f>
        <v>0.44007936507936513</v>
      </c>
    </row>
    <row r="21" spans="2:12" x14ac:dyDescent="0.25">
      <c r="B21" s="1">
        <v>1</v>
      </c>
      <c r="C21" s="5">
        <v>40</v>
      </c>
      <c r="D21" s="8">
        <f t="shared" si="0"/>
        <v>0.75503472222222223</v>
      </c>
      <c r="E21" s="8">
        <f t="shared" si="1"/>
        <v>0.51006944444444446</v>
      </c>
    </row>
    <row r="22" spans="2:12" x14ac:dyDescent="0.25">
      <c r="B22" s="1">
        <v>1</v>
      </c>
      <c r="C22" s="5">
        <v>45</v>
      </c>
      <c r="D22" s="8">
        <f t="shared" si="0"/>
        <v>0.782253086419753</v>
      </c>
      <c r="E22" s="8">
        <f t="shared" si="1"/>
        <v>0.56450617283950622</v>
      </c>
    </row>
    <row r="23" spans="2:12" x14ac:dyDescent="0.25">
      <c r="B23" s="1">
        <v>1</v>
      </c>
      <c r="C23" s="5">
        <v>50</v>
      </c>
      <c r="D23" s="8">
        <f t="shared" si="0"/>
        <v>0.80402777777777767</v>
      </c>
      <c r="E23" s="8">
        <f t="shared" si="1"/>
        <v>0.60805555555555557</v>
      </c>
    </row>
    <row r="24" spans="2:12" x14ac:dyDescent="0.25">
      <c r="B24" s="1">
        <v>1</v>
      </c>
      <c r="C24" s="5">
        <v>55</v>
      </c>
      <c r="D24" s="8">
        <f t="shared" si="0"/>
        <v>0.82184343434343432</v>
      </c>
      <c r="E24" s="8">
        <f t="shared" si="1"/>
        <v>0.64368686868686875</v>
      </c>
    </row>
    <row r="25" spans="2:12" x14ac:dyDescent="0.25">
      <c r="B25" s="1">
        <v>1</v>
      </c>
      <c r="C25" s="5">
        <v>60</v>
      </c>
      <c r="D25" s="8">
        <f t="shared" si="0"/>
        <v>0.83668981481481475</v>
      </c>
      <c r="E25" s="8">
        <f t="shared" si="1"/>
        <v>0.67337962962962961</v>
      </c>
    </row>
    <row r="26" spans="2:12" x14ac:dyDescent="0.25">
      <c r="B26" s="1">
        <v>1</v>
      </c>
      <c r="C26" s="5">
        <v>65</v>
      </c>
      <c r="D26" s="8">
        <f t="shared" si="0"/>
        <v>0.84925213675213673</v>
      </c>
      <c r="E26" s="8">
        <f t="shared" si="1"/>
        <v>0.69850427350427347</v>
      </c>
      <c r="H26" s="14"/>
      <c r="I26" s="15"/>
      <c r="J26" s="15"/>
      <c r="K26" s="15" t="s">
        <v>22</v>
      </c>
      <c r="L26" s="16"/>
    </row>
    <row r="27" spans="2:12" x14ac:dyDescent="0.25">
      <c r="B27" s="1">
        <v>1</v>
      </c>
      <c r="C27" s="5">
        <v>70</v>
      </c>
      <c r="D27" s="8">
        <f t="shared" si="0"/>
        <v>0.86001984126984121</v>
      </c>
      <c r="E27" s="8">
        <f t="shared" si="1"/>
        <v>0.72003968253968254</v>
      </c>
      <c r="H27" s="17" t="s">
        <v>23</v>
      </c>
      <c r="I27" s="18"/>
      <c r="J27" s="19" t="s">
        <v>24</v>
      </c>
      <c r="K27" s="19"/>
      <c r="L27" s="20"/>
    </row>
    <row r="28" spans="2:12" x14ac:dyDescent="0.25">
      <c r="B28" s="1">
        <v>1</v>
      </c>
      <c r="C28" s="5">
        <v>75</v>
      </c>
      <c r="D28" s="8">
        <f t="shared" si="0"/>
        <v>0.86935185185185182</v>
      </c>
      <c r="E28" s="8">
        <f t="shared" si="1"/>
        <v>0.73870370370370375</v>
      </c>
    </row>
    <row r="29" spans="2:12" x14ac:dyDescent="0.25">
      <c r="B29" s="1">
        <v>1</v>
      </c>
      <c r="C29" s="5">
        <v>80</v>
      </c>
      <c r="D29" s="8">
        <f t="shared" si="0"/>
        <v>0.87751736111111112</v>
      </c>
      <c r="E29" s="8">
        <f t="shared" si="1"/>
        <v>0.75503472222222223</v>
      </c>
    </row>
  </sheetData>
  <hyperlinks>
    <hyperlink ref="H27" r:id="rId1"/>
    <hyperlink ref="J27" r:id="rId2"/>
  </hyperlinks>
  <pageMargins left="0.7" right="0.7" top="0.75" bottom="0.75" header="0.3" footer="0.3"/>
  <pageSetup paperSize="9" orientation="portrait" r:id="rId3"/>
  <drawing r:id="rId4"/>
  <legacyDrawing r:id="rId5"/>
  <oleObjects>
    <mc:AlternateContent xmlns:mc="http://schemas.openxmlformats.org/markup-compatibility/2006">
      <mc:Choice Requires="x14">
        <oleObject progId="AutoCAD.Drawing.23" shapeId="1026" r:id="rId6">
          <objectPr defaultSize="0" autoPict="0" r:id="rId7">
            <anchor moveWithCells="1">
              <from>
                <xdr:col>9</xdr:col>
                <xdr:colOff>333375</xdr:colOff>
                <xdr:row>1</xdr:row>
                <xdr:rowOff>180975</xdr:rowOff>
              </from>
              <to>
                <xdr:col>22</xdr:col>
                <xdr:colOff>142875</xdr:colOff>
                <xdr:row>28</xdr:row>
                <xdr:rowOff>47625</xdr:rowOff>
              </to>
            </anchor>
          </objectPr>
        </oleObject>
      </mc:Choice>
      <mc:Fallback>
        <oleObject progId="AutoCAD.Drawing.2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Gerdoo.net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 moez</dc:creator>
  <cp:lastModifiedBy>hossein moez</cp:lastModifiedBy>
  <dcterms:created xsi:type="dcterms:W3CDTF">2021-07-10T12:45:39Z</dcterms:created>
  <dcterms:modified xsi:type="dcterms:W3CDTF">2022-05-09T18:48:07Z</dcterms:modified>
</cp:coreProperties>
</file>