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240" yWindow="744" windowWidth="29160" windowHeight="13344"/>
  </bookViews>
  <sheets>
    <sheet name="Sheet1" sheetId="1" r:id="rId1"/>
    <sheet name="Графики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7" i="1" s="1"/>
  <c r="E4" i="2" s="1"/>
  <c r="D15" i="1"/>
  <c r="C15" i="1"/>
  <c r="B15" i="1"/>
  <c r="E13" i="1"/>
  <c r="D13" i="1"/>
  <c r="C13" i="1"/>
  <c r="B13" i="1"/>
  <c r="E10" i="1"/>
  <c r="D10" i="1"/>
  <c r="D17" i="1" s="1"/>
  <c r="D4" i="2" s="1"/>
  <c r="C10" i="1"/>
  <c r="C17" i="1" s="1"/>
  <c r="C4" i="2" s="1"/>
  <c r="B10" i="1"/>
  <c r="B17" i="1" s="1"/>
  <c r="B4" i="2" s="1"/>
  <c r="E5" i="1"/>
  <c r="D5" i="1"/>
  <c r="C5" i="1"/>
  <c r="B5" i="1"/>
  <c r="C2" i="2"/>
  <c r="C3" i="1"/>
  <c r="E3" i="1"/>
  <c r="E2" i="2"/>
  <c r="E12" i="1"/>
  <c r="B14" i="1"/>
  <c r="D16" i="1"/>
  <c r="B3" i="2"/>
  <c r="C12" i="1"/>
  <c r="B3" i="1"/>
  <c r="B2" i="2"/>
  <c r="E14" i="1"/>
  <c r="B12" i="1"/>
  <c r="D3" i="1"/>
  <c r="D2" i="2"/>
  <c r="D11" i="1"/>
  <c r="E9" i="1"/>
  <c r="E11" i="1"/>
  <c r="E16" i="1"/>
  <c r="E6" i="1"/>
  <c r="E2" i="1"/>
  <c r="E4" i="1"/>
  <c r="E7" i="1"/>
  <c r="E3" i="2"/>
  <c r="D12" i="1"/>
  <c r="D9" i="1"/>
  <c r="D6" i="1"/>
  <c r="D14" i="1"/>
  <c r="C7" i="1"/>
  <c r="C3" i="2"/>
  <c r="B9" i="1"/>
  <c r="B11" i="1"/>
  <c r="B16" i="1"/>
  <c r="C9" i="1"/>
  <c r="C11" i="1"/>
  <c r="C16" i="1"/>
  <c r="C2" i="1"/>
  <c r="C4" i="1"/>
  <c r="C6" i="1"/>
  <c r="C14" i="1"/>
  <c r="B7" i="1"/>
  <c r="B2" i="1"/>
  <c r="B4" i="1"/>
  <c r="B6" i="1"/>
  <c r="D2" i="1"/>
  <c r="D4" i="1"/>
  <c r="D7" i="1"/>
  <c r="D3" i="2"/>
</calcChain>
</file>

<file path=xl/sharedStrings.xml><?xml version="1.0" encoding="utf-8"?>
<sst xmlns="http://schemas.openxmlformats.org/spreadsheetml/2006/main" count="28" uniqueCount="20">
  <si>
    <t>Показатель</t>
  </si>
  <si>
    <t>1 квартал</t>
  </si>
  <si>
    <t>2 квартал</t>
  </si>
  <si>
    <t>3 квартал</t>
  </si>
  <si>
    <t>4 квартал</t>
  </si>
  <si>
    <t>Выручка, руб.</t>
  </si>
  <si>
    <t>Себестоимость, руб.</t>
  </si>
  <si>
    <t>Валовая прибыль, руб.</t>
  </si>
  <si>
    <t>Операционные расходы, руб.</t>
  </si>
  <si>
    <t>Налог на прибыль (20%)</t>
  </si>
  <si>
    <t>Чистая прибыль, руб.</t>
  </si>
  <si>
    <t>Поступления от продаж, руб.</t>
  </si>
  <si>
    <t>Прочие поступления, руб.</t>
  </si>
  <si>
    <t>Итого поступлений, руб.</t>
  </si>
  <si>
    <t>Закупки сырья, руб.</t>
  </si>
  <si>
    <t>Зарплата, руб.</t>
  </si>
  <si>
    <t>Налоги, руб.</t>
  </si>
  <si>
    <t>Прочие выплаты, руб.</t>
  </si>
  <si>
    <t>Итого выплат, руб.</t>
  </si>
  <si>
    <t>Чистый денежный поток,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</si>
</sst>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Финансовые показатели по кварталам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prstDash val="solid"/>
            </a:ln>
          </c:spPr>
          <c:marker>
            <c:symbol val="none"/>
          </c:marker>
          <c:cat>
            <c:strRef>
              <c:f>Графики!$A$2:$A$4</c:f>
              <c:strCache>
                <c:ptCount val="3"/>
                <c:pt idx="0">
                  <c:v>Себестоимость, руб.</c:v>
                </c:pt>
                <c:pt idx="1">
                  <c:v>Чистая прибыль, руб.</c:v>
                </c:pt>
                <c:pt idx="2">
                  <c:v>Чистый денежный поток, руб.</c:v>
                </c:pt>
              </c:strCache>
            </c:strRef>
          </c:cat>
          <c:val>
            <c:numRef>
              <c:f>Графики!$B$2:$B$4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C-B943-9685-D587F70FBFBD}"/>
            </c:ext>
          </c:extLst>
        </c:ser>
        <c:ser>
          <c:idx val="1"/>
          <c:order val="1"/>
          <c:spPr>
            <a:ln>
              <a:prstDash val="solid"/>
            </a:ln>
          </c:spPr>
          <c:marker>
            <c:symbol val="none"/>
          </c:marker>
          <c:cat>
            <c:strRef>
              <c:f>Графики!$A$2:$A$4</c:f>
              <c:strCache>
                <c:ptCount val="3"/>
                <c:pt idx="0">
                  <c:v>Себестоимость, руб.</c:v>
                </c:pt>
                <c:pt idx="1">
                  <c:v>Чистая прибыль, руб.</c:v>
                </c:pt>
                <c:pt idx="2">
                  <c:v>Чистый денежный поток, руб.</c:v>
                </c:pt>
              </c:strCache>
            </c:strRef>
          </c:cat>
          <c:val>
            <c:numRef>
              <c:f>Графики!$C$2:$C$4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C-B943-9685-D587F70FBFBD}"/>
            </c:ext>
          </c:extLst>
        </c:ser>
        <c:ser>
          <c:idx val="2"/>
          <c:order val="2"/>
          <c:spPr>
            <a:ln>
              <a:prstDash val="solid"/>
            </a:ln>
          </c:spPr>
          <c:marker>
            <c:symbol val="none"/>
          </c:marker>
          <c:cat>
            <c:strRef>
              <c:f>Графики!$A$2:$A$4</c:f>
              <c:strCache>
                <c:ptCount val="3"/>
                <c:pt idx="0">
                  <c:v>Себестоимость, руб.</c:v>
                </c:pt>
                <c:pt idx="1">
                  <c:v>Чистая прибыль, руб.</c:v>
                </c:pt>
                <c:pt idx="2">
                  <c:v>Чистый денежный поток, руб.</c:v>
                </c:pt>
              </c:strCache>
            </c:strRef>
          </c:cat>
          <c:val>
            <c:numRef>
              <c:f>Графики!$D$2:$D$4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C-B943-9685-D587F70FBFBD}"/>
            </c:ext>
          </c:extLst>
        </c:ser>
        <c:ser>
          <c:idx val="3"/>
          <c:order val="3"/>
          <c:spPr>
            <a:ln>
              <a:prstDash val="solid"/>
            </a:ln>
          </c:spPr>
          <c:marker>
            <c:symbol val="none"/>
          </c:marker>
          <c:cat>
            <c:strRef>
              <c:f>Графики!$A$2:$A$4</c:f>
              <c:strCache>
                <c:ptCount val="3"/>
                <c:pt idx="0">
                  <c:v>Себестоимость, руб.</c:v>
                </c:pt>
                <c:pt idx="1">
                  <c:v>Чистая прибыль, руб.</c:v>
                </c:pt>
                <c:pt idx="2">
                  <c:v>Чистый денежный поток, руб.</c:v>
                </c:pt>
              </c:strCache>
            </c:strRef>
          </c:cat>
          <c:val>
            <c:numRef>
              <c:f>Графики!$E$2:$E$4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9C-B943-9685-D587F70F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Квартал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Сумма, руб.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5" sqref="B5"/>
    </sheetView>
  </sheetViews>
  <sheetFormatPr defaultColWidth="8.77734375" defaultRowHeight="13.8" x14ac:dyDescent="0.25"/>
  <cols>
    <col min="1" max="1" width="26.33203125" style="1" customWidth="1"/>
    <col min="2" max="2" width="9.44140625" style="1" customWidth="1"/>
    <col min="3" max="3" width="10.44140625" style="1" customWidth="1"/>
    <col min="4" max="4" width="9.77734375" style="1" customWidth="1"/>
    <col min="5" max="5" width="10.77734375" style="1" customWidth="1"/>
    <col min="6" max="16384" width="8.77734375" style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">
        <v>5</v>
      </c>
      <c r="B2" s="1" t="str">
        <f t="shared" ref="B2:E3" ca="1" si="0">B2</f>
        <v/>
      </c>
      <c r="C2" s="1" t="str">
        <f t="shared" ca="1" si="0"/>
        <v/>
      </c>
      <c r="D2" s="1" t="str">
        <f t="shared" ca="1" si="0"/>
        <v/>
      </c>
      <c r="E2" s="1" t="str">
        <f t="shared" ca="1" si="0"/>
        <v/>
      </c>
    </row>
    <row r="3" spans="1:5" x14ac:dyDescent="0.25">
      <c r="A3" s="1" t="s">
        <v>6</v>
      </c>
      <c r="B3" s="1" t="str">
        <f t="shared" ca="1" si="0"/>
        <v/>
      </c>
      <c r="C3" s="1" t="str">
        <f t="shared" ca="1" si="0"/>
        <v/>
      </c>
      <c r="D3" s="1" t="str">
        <f t="shared" ca="1" si="0"/>
        <v/>
      </c>
      <c r="E3" s="1" t="str">
        <f t="shared" ca="1" si="0"/>
        <v/>
      </c>
    </row>
    <row r="4" spans="1:5" x14ac:dyDescent="0.25">
      <c r="A4" s="1" t="s">
        <v>7</v>
      </c>
      <c r="B4" s="1" t="str">
        <f ca="1">B2-B3</f>
        <v/>
      </c>
      <c r="C4" s="1" t="str">
        <f ca="1">C2-C3</f>
        <v/>
      </c>
      <c r="D4" s="1" t="str">
        <f ca="1">D2-D3</f>
        <v/>
      </c>
      <c r="E4" s="1" t="str">
        <f ca="1">E2-E3</f>
        <v/>
      </c>
    </row>
    <row r="5" spans="1:5" x14ac:dyDescent="0.25">
      <c r="A5" s="1" t="s">
        <v>8</v>
      </c>
      <c r="B5" s="1">
        <f>50000</f>
        <v>50000</v>
      </c>
      <c r="C5" s="1">
        <f>55000</f>
        <v>55000</v>
      </c>
      <c r="D5" s="1">
        <f>60000</f>
        <v>60000</v>
      </c>
      <c r="E5" s="1">
        <f>62000</f>
        <v>62000</v>
      </c>
    </row>
    <row r="6" spans="1:5" x14ac:dyDescent="0.25">
      <c r="A6" s="1" t="s">
        <v>9</v>
      </c>
      <c r="B6" s="1" t="str">
        <f ca="1">0.2*(B4-B5)</f>
        <v/>
      </c>
      <c r="C6" s="1" t="str">
        <f ca="1">0.2*(C4-C5)</f>
        <v/>
      </c>
      <c r="D6" s="1" t="str">
        <f ca="1">0.2*(D4-D5)</f>
        <v/>
      </c>
      <c r="E6" s="1" t="str">
        <f ca="1">0.2*(E4-E5)</f>
        <v/>
      </c>
    </row>
    <row r="7" spans="1:5" x14ac:dyDescent="0.25">
      <c r="A7" s="1" t="s">
        <v>10</v>
      </c>
      <c r="B7" s="1" t="str">
        <f ca="1">B4-B5-B6</f>
        <v/>
      </c>
      <c r="C7" s="1" t="str">
        <f ca="1">C4-C5-C6</f>
        <v/>
      </c>
      <c r="D7" s="1" t="str">
        <f ca="1">D4-D5-D6</f>
        <v/>
      </c>
      <c r="E7" s="1" t="str">
        <f ca="1">E4-E5-E6</f>
        <v/>
      </c>
    </row>
    <row r="9" spans="1:5" x14ac:dyDescent="0.25">
      <c r="A9" s="1" t="s">
        <v>11</v>
      </c>
      <c r="B9" s="1" t="str">
        <f ca="1">B2*0.9</f>
        <v/>
      </c>
      <c r="C9" s="1" t="str">
        <f ca="1">C2*0.92</f>
        <v/>
      </c>
      <c r="D9" s="1" t="str">
        <f ca="1">D2*0.95</f>
        <v/>
      </c>
      <c r="E9" s="1" t="str">
        <f ca="1">E2*0.93</f>
        <v/>
      </c>
    </row>
    <row r="10" spans="1:5" x14ac:dyDescent="0.25">
      <c r="A10" s="1" t="s">
        <v>12</v>
      </c>
      <c r="B10" s="1">
        <f>10000</f>
        <v>10000</v>
      </c>
      <c r="C10" s="1">
        <f>8000</f>
        <v>8000</v>
      </c>
      <c r="D10" s="1">
        <f>12000</f>
        <v>12000</v>
      </c>
      <c r="E10" s="1">
        <f>9000</f>
        <v>9000</v>
      </c>
    </row>
    <row r="11" spans="1:5" x14ac:dyDescent="0.25">
      <c r="A11" s="1" t="s">
        <v>13</v>
      </c>
      <c r="B11" s="1" t="str">
        <f ca="1">B8+B9</f>
        <v/>
      </c>
      <c r="C11" s="1" t="str">
        <f ca="1">C8+C9</f>
        <v/>
      </c>
      <c r="D11" s="1" t="str">
        <f ca="1">D8+D9</f>
        <v/>
      </c>
      <c r="E11" s="1" t="str">
        <f ca="1">E8+E9</f>
        <v/>
      </c>
    </row>
    <row r="12" spans="1:5" x14ac:dyDescent="0.25">
      <c r="A12" s="1" t="s">
        <v>14</v>
      </c>
      <c r="B12" s="1" t="str">
        <f ca="1">B2*0.5</f>
        <v/>
      </c>
      <c r="C12" s="1" t="str">
        <f ca="1">C2*0.48</f>
        <v/>
      </c>
      <c r="D12" s="1" t="str">
        <f ca="1">D2*0.52</f>
        <v/>
      </c>
      <c r="E12" s="1" t="str">
        <f ca="1">E2*0.49</f>
        <v/>
      </c>
    </row>
    <row r="13" spans="1:5" x14ac:dyDescent="0.25">
      <c r="A13" s="1" t="s">
        <v>15</v>
      </c>
      <c r="B13" s="1">
        <f>30000</f>
        <v>30000</v>
      </c>
      <c r="C13" s="1">
        <f>32000</f>
        <v>32000</v>
      </c>
      <c r="D13" s="1">
        <f>35000</f>
        <v>35000</v>
      </c>
      <c r="E13" s="1">
        <f>33000</f>
        <v>33000</v>
      </c>
    </row>
    <row r="14" spans="1:5" x14ac:dyDescent="0.25">
      <c r="A14" s="1" t="s">
        <v>16</v>
      </c>
      <c r="B14" s="1" t="str">
        <f ca="1">B6</f>
        <v/>
      </c>
      <c r="C14" s="1" t="str">
        <f ca="1">C6</f>
        <v/>
      </c>
      <c r="D14" s="1" t="str">
        <f ca="1">D6</f>
        <v/>
      </c>
      <c r="E14" s="1" t="str">
        <f ca="1">E6</f>
        <v/>
      </c>
    </row>
    <row r="15" spans="1:5" x14ac:dyDescent="0.25">
      <c r="A15" s="1" t="s">
        <v>17</v>
      </c>
      <c r="B15" s="1">
        <f>7000</f>
        <v>7000</v>
      </c>
      <c r="C15" s="1">
        <f>9000</f>
        <v>9000</v>
      </c>
      <c r="D15" s="1">
        <f>8000</f>
        <v>8000</v>
      </c>
      <c r="E15" s="1">
        <f>8500</f>
        <v>8500</v>
      </c>
    </row>
    <row r="16" spans="1:5" x14ac:dyDescent="0.25">
      <c r="A16" s="1" t="s">
        <v>18</v>
      </c>
      <c r="B16" s="1" t="str">
        <f ca="1">B11+B12+B13+B14</f>
        <v/>
      </c>
      <c r="C16" s="1" t="str">
        <f ca="1">C11+C12+C13+C14</f>
        <v/>
      </c>
      <c r="D16" s="1" t="str">
        <f ca="1">D11+D12+D13+D14</f>
        <v/>
      </c>
      <c r="E16" s="1" t="str">
        <f ca="1">E11+E12+E13+E14</f>
        <v/>
      </c>
    </row>
    <row r="17" spans="1:5" x14ac:dyDescent="0.25">
      <c r="A17" s="1" t="s">
        <v>19</v>
      </c>
      <c r="B17" s="1">
        <f>B10-B15</f>
        <v>3000</v>
      </c>
      <c r="C17" s="1">
        <f>C10-C15</f>
        <v>-1000</v>
      </c>
      <c r="D17" s="1">
        <f>D10-D15</f>
        <v>4000</v>
      </c>
      <c r="E17" s="1">
        <f>E10-E15</f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8" sqref="C18"/>
    </sheetView>
  </sheetViews>
  <sheetFormatPr defaultColWidth="8.77734375" defaultRowHeight="13.8" x14ac:dyDescent="0.25"/>
  <cols>
    <col min="1" max="16384" width="8.77734375" style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6</v>
      </c>
      <c r="B2" s="1" t="str">
        <f ca="1">Sheet1!B3</f>
        <v/>
      </c>
      <c r="C2" s="1" t="str">
        <f ca="1">Sheet1!C3</f>
        <v/>
      </c>
      <c r="D2" s="1" t="str">
        <f ca="1">Sheet1!D3</f>
        <v/>
      </c>
      <c r="E2" s="1" t="str">
        <f ca="1">Sheet1!E3</f>
        <v/>
      </c>
    </row>
    <row r="3" spans="1:5" x14ac:dyDescent="0.25">
      <c r="A3" s="1" t="s">
        <v>10</v>
      </c>
      <c r="B3" s="1" t="str">
        <f ca="1">Sheet1!B7</f>
        <v/>
      </c>
      <c r="C3" s="1" t="str">
        <f ca="1">Sheet1!C7</f>
        <v/>
      </c>
      <c r="D3" s="1" t="str">
        <f ca="1">Sheet1!D7</f>
        <v/>
      </c>
      <c r="E3" s="1" t="str">
        <f ca="1">Sheet1!E7</f>
        <v/>
      </c>
    </row>
    <row r="4" spans="1:5" x14ac:dyDescent="0.25">
      <c r="A4" s="1" t="s">
        <v>19</v>
      </c>
      <c r="B4" s="1">
        <f>Sheet1!B17</f>
        <v>3000</v>
      </c>
      <c r="C4" s="1">
        <f>Sheet1!C17</f>
        <v>-1000</v>
      </c>
      <c r="D4" s="1">
        <f>Sheet1!D17</f>
        <v>4000</v>
      </c>
      <c r="E4" s="1">
        <f>Sheet1!E17</f>
        <v>500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Графики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2025-04-01T13:56:00Z</dcterms:created>
  <dcterms:modified xsi:type="dcterms:W3CDTF">2025-04-09T04:41:22Z</dcterms:modified>
</cp:coreProperties>
</file>